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dvoc\My Drive\The Justice Foundation\Organisation\Research\"/>
    </mc:Choice>
  </mc:AlternateContent>
  <xr:revisionPtr revIDLastSave="0" documentId="13_ncr:1_{EF5E10F9-7FB4-473D-8828-87CB1316908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New EHCP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1" i="1" l="1"/>
  <c r="F21" i="1" s="1"/>
  <c r="D20" i="1"/>
  <c r="F20" i="1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</calcChain>
</file>

<file path=xl/sharedStrings.xml><?xml version="1.0" encoding="utf-8"?>
<sst xmlns="http://schemas.openxmlformats.org/spreadsheetml/2006/main" count="94" uniqueCount="84">
  <si>
    <t>NEW EHC PLAN — 20-WEEK STATUTORY TIMELINE TRACKER</t>
  </si>
  <si>
    <t>STEP 1 — Enter the date the LA received the request for an EHC needs assessment:</t>
  </si>
  <si>
    <t>&lt;- EXAMPLE date - replace with your own</t>
  </si>
  <si>
    <t>How to use:</t>
  </si>
  <si>
    <t>Colour key:</t>
  </si>
  <si>
    <t>LA must act</t>
  </si>
  <si>
    <t>Parent / young person acts</t>
  </si>
  <si>
    <t>School acts</t>
  </si>
  <si>
    <t>Joint / all</t>
  </si>
  <si>
    <t>Week / stage</t>
  </si>
  <si>
    <t>Milestone / action</t>
  </si>
  <si>
    <t>Who acts</t>
  </si>
  <si>
    <t>Deadline (calculated)</t>
  </si>
  <si>
    <t>Actual date (enter)</t>
  </si>
  <si>
    <t>Status (auto)</t>
  </si>
  <si>
    <t>Legal source</t>
  </si>
  <si>
    <t>Notes</t>
  </si>
  <si>
    <t>Week 0</t>
  </si>
  <si>
    <t>Request for EHC needs assessment received by the LA (clock starts). Parent, young person or school may request; anyone may bring the child to the LA's attention.</t>
  </si>
  <si>
    <t>Parent</t>
  </si>
  <si>
    <t>CFA 2014 s 36(1), (3)</t>
  </si>
  <si>
    <t>Send in writing; keep proof of the date of receipt.</t>
  </si>
  <si>
    <t>Week 0+</t>
  </si>
  <si>
    <t>LA consults the parent, and notifies health, social care and the school that an assessment is being considered; notifies parent of right to submit views and evidence.</t>
  </si>
  <si>
    <t>LA</t>
  </si>
  <si>
    <t>SEND Regs 2014 regs 3, 4(2); s 36(7)</t>
  </si>
  <si>
    <t>'As soon as practicable' - chase if nothing within days.</t>
  </si>
  <si>
    <t>By week 2 (recommended)</t>
  </si>
  <si>
    <t>Parent submits views, evidence and any private/NHS reports to feed the week-6 decision.</t>
  </si>
  <si>
    <t>s 36(7)</t>
  </si>
  <si>
    <t>RECOMMENDED (not statutory) - earlier is better.</t>
  </si>
  <si>
    <t>Week 6</t>
  </si>
  <si>
    <t>LA must notify its decision whether it will carry out the EHC needs assessment.</t>
  </si>
  <si>
    <t>reg 5(1); test: s 36(8)</t>
  </si>
  <si>
    <t>Test is 'MAY be necessary' - a low threshold. Exceptions: reg 5(4) only.</t>
  </si>
  <si>
    <t>Week 6 + 2 months</t>
  </si>
  <si>
    <t>If REFUSED: latest day to lodge appeal with the First-tier Tribunal (SEND).</t>
  </si>
  <si>
    <t>s 51(2)(a); HESC Rules 2008 r 20(1)(c)</t>
  </si>
  <si>
    <t>2 months from the ACTUAL decision letter, or 1 month from a mediation certificate if later - enter the real decision date in column E of the row above and recalculate accordingly.</t>
  </si>
  <si>
    <t>Week 12 (latest, in practice)</t>
  </si>
  <si>
    <t>All statutory advices returned: each adviser (school, medical, educational psychologist, social care, anyone the parent reasonably requests) must respond within 6 weeks of the request to them.</t>
  </si>
  <si>
    <t>LA / Advisers</t>
  </si>
  <si>
    <t>regs 6(1), 8(1)</t>
  </si>
  <si>
    <t>Date shown assumes requests sent at week 6. Parent may require extra advisers: reg 6(1)(h). Adviser exceptions: reg 8(2).</t>
  </si>
  <si>
    <t>Week 16</t>
  </si>
  <si>
    <t>If the LA decides NOT to issue a plan, it must notify the parent by this date (with appeal rights).</t>
  </si>
  <si>
    <t>reg 10(1), (3)</t>
  </si>
  <si>
    <t>Appeal: s 51(2)(b); same 2-month / 1-month windows.</t>
  </si>
  <si>
    <t>~Week 17 (practical)</t>
  </si>
  <si>
    <t>Draft EHC plan issued. Section I (school) must be BLANK in the draft.</t>
  </si>
  <si>
    <t>s 38; s 38(5)</t>
  </si>
  <si>
    <t>No separate statutory date, but the draft must leave the 15-day window inside 20 weeks - chase if not received by ~week 17. Enter actual receipt date in D5 above.</t>
  </si>
  <si>
    <t>Draft + 15 days</t>
  </si>
  <si>
    <t>Parent's representations: comments on the draft, request for a particular school, and (optionally) a meeting with the LA.</t>
  </si>
  <si>
    <t>reg 13(1); s 38(2)</t>
  </si>
  <si>
    <t>MINIMUM 15 days - runs from actual service of the draft (D5 if entered). Check Sections B and F are specific and quantified.</t>
  </si>
  <si>
    <t>Draft + 15 days onwards</t>
  </si>
  <si>
    <t>LA consults the requested school / other institution; school should respond within 15 days.</t>
  </si>
  <si>
    <t>LA / School</t>
  </si>
  <si>
    <t>s 39(2); Code 9.83</t>
  </si>
  <si>
    <t>School's 15-day response is Code guidance, not statute. LA must name the school unless s 39(4) applies.</t>
  </si>
  <si>
    <t>Week 20</t>
  </si>
  <si>
    <t>FINAL EHC plan must be issued and sent to parent, school and health.</t>
  </si>
  <si>
    <t>reg 13(2); reg 14</t>
  </si>
  <si>
    <t>Only exceptions: reg 13(3)/10(4) (summer-closure advice requests; exceptional personal circumstances; 4+ weeks' absence). Caseload / EP shortage is NOT a lawful reason.</t>
  </si>
  <si>
    <t>Duty to secure ALL Section F provision begins; named school must admit.</t>
  </si>
  <si>
    <t>s 42(2); s 43(2)</t>
  </si>
  <si>
    <t>Absolute, non-delegable duty - 'best endeavours' is not the test.</t>
  </si>
  <si>
    <t>Final + 2 months</t>
  </si>
  <si>
    <t>Latest day to appeal the CONTENT of the final plan (Sections B, F, I).</t>
  </si>
  <si>
    <t>s 51(2)(c); HESC r 20(1)(c)</t>
  </si>
  <si>
    <t>2 months from the ACTUAL final plan, or 1 month from mediation certificate if later - recalculate from the real issue date in column E two rows above.</t>
  </si>
  <si>
    <t>Sources:</t>
  </si>
  <si>
    <t xml:space="preserve">legislation.gov.uk/uksi/2014/1530 | legislation.gov.uk/ukpga/2014/6/part/3 | gov.uk/government/publications/send-code-of-practice-0-to-25 | </t>
  </si>
  <si>
    <t>(1) chaser letter citing the exact regulation and date;</t>
  </si>
  <si>
    <t>(2) formal complaint / LGSCO</t>
  </si>
  <si>
    <t>(3) judicial review pre-action letter - delay is for the courts, not the Tribunal: R (W) v Hertfordshire CC [2023] EWHC 3138 (Admin); R (JSC) v Cambridgeshire CC [2026] EWHC 68 (Admin).</t>
  </si>
  <si>
    <t>If a deadline is missed</t>
  </si>
  <si>
    <t>Optional — Date the DRAFT plan was actually received (refines the 15-day response deadline):</t>
  </si>
  <si>
    <t>Note</t>
  </si>
  <si>
    <t xml:space="preserve">This tool and information provided is for guidance only and does NOT constitute legal advice. </t>
  </si>
  <si>
    <t>Prepared by Justify Foundation</t>
  </si>
  <si>
    <t>Tool provided free without obligation or liability</t>
  </si>
  <si>
    <t>Enter dates ONLY in the yellow cells. All deadline dates calculate automatically. 'Status' compares today's date and any actual date you record against the statutory deadline.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</si>
</sst>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13" x14ac:knownFonts="1">
    <font>
      <sz val="11"/>
      <color theme="1"/>
      <name val="Calibri"/>
      <family val="2"/>
      <charset val="1"/>
    </font>
    <font>
      <b/>
      <sz val="14"/>
      <color rgb="FF1F3864"/>
      <name val="Arial"/>
      <charset val="1"/>
    </font>
    <font>
      <b/>
      <sz val="10"/>
      <name val="Arial"/>
      <charset val="1"/>
    </font>
    <font>
      <b/>
      <sz val="10"/>
      <color rgb="FF0000FF"/>
      <name val="Arial"/>
      <charset val="1"/>
    </font>
    <font>
      <i/>
      <sz val="9"/>
      <color rgb="FF595959"/>
      <name val="Arial"/>
      <charset val="1"/>
    </font>
    <font>
      <sz val="10"/>
      <name val="Arial"/>
      <charset val="1"/>
    </font>
    <font>
      <sz val="9"/>
      <color rgb="FF404040"/>
      <name val="Arial"/>
      <charset val="1"/>
    </font>
    <font>
      <sz val="9"/>
      <name val="Arial"/>
      <family val="2"/>
    </font>
    <font>
      <b/>
      <sz val="11"/>
      <color rgb="FFFF0000"/>
      <name val="Calibri"/>
      <family val="2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charset val="1"/>
    </font>
    <font>
      <i/>
      <sz val="9"/>
      <color rgb="FF59595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DEBF7"/>
        <bgColor rgb="FFEDEDED"/>
      </patternFill>
    </fill>
    <fill>
      <patternFill patternType="solid">
        <fgColor rgb="FFE2EFDA"/>
        <bgColor rgb="FFEDEDED"/>
      </patternFill>
    </fill>
    <fill>
      <patternFill patternType="solid">
        <fgColor rgb="FFFCE4D6"/>
        <bgColor rgb="FFEDEDED"/>
      </patternFill>
    </fill>
    <fill>
      <patternFill patternType="solid">
        <fgColor rgb="FFEDEDED"/>
        <bgColor rgb="FFE2EFDA"/>
      </patternFill>
    </fill>
    <fill>
      <patternFill patternType="solid">
        <fgColor rgb="FF1F3864"/>
        <bgColor rgb="FF333399"/>
      </patternFill>
    </fill>
  </fills>
  <borders count="2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thin">
        <color rgb="FFBFBFBF"/>
      </bottom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164" fontId="3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/>
    </xf>
    <xf numFmtId="0" fontId="7" fillId="0" borderId="1" xfId="0" applyFont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0" fillId="0" borderId="0" xfId="0" applyBorder="1"/>
    <xf numFmtId="0" fontId="0" fillId="0" borderId="3" xfId="0" applyBorder="1"/>
    <xf numFmtId="0" fontId="11" fillId="0" borderId="4" xfId="0" applyFont="1" applyBorder="1"/>
    <xf numFmtId="0" fontId="0" fillId="0" borderId="4" xfId="0" applyBorder="1" applyAlignment="1">
      <alignment horizontal="center"/>
    </xf>
    <xf numFmtId="0" fontId="4" fillId="0" borderId="4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/>
    <xf numFmtId="0" fontId="2" fillId="0" borderId="0" xfId="0" applyFont="1" applyBorder="1"/>
    <xf numFmtId="0" fontId="4" fillId="0" borderId="0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5" xfId="0" applyFont="1" applyBorder="1"/>
    <xf numFmtId="0" fontId="12" fillId="0" borderId="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0" fillId="0" borderId="8" xfId="0" applyBorder="1"/>
    <xf numFmtId="0" fontId="2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10" xfId="0" applyFont="1" applyBorder="1"/>
    <xf numFmtId="0" fontId="8" fillId="0" borderId="11" xfId="0" applyFont="1" applyBorder="1"/>
    <xf numFmtId="0" fontId="2" fillId="0" borderId="8" xfId="0" applyFont="1" applyBorder="1"/>
    <xf numFmtId="0" fontId="5" fillId="3" borderId="17" xfId="0" applyFont="1" applyFill="1" applyBorder="1"/>
    <xf numFmtId="0" fontId="5" fillId="4" borderId="17" xfId="0" applyFont="1" applyFill="1" applyBorder="1"/>
    <xf numFmtId="0" fontId="5" fillId="5" borderId="17" xfId="0" applyFont="1" applyFill="1" applyBorder="1"/>
    <xf numFmtId="0" fontId="5" fillId="6" borderId="17" xfId="0" applyFont="1" applyFill="1" applyBorder="1"/>
    <xf numFmtId="0" fontId="9" fillId="7" borderId="18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9" fillId="7" borderId="20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top" wrapText="1"/>
    </xf>
    <xf numFmtId="0" fontId="4" fillId="0" borderId="22" xfId="0" applyFont="1" applyBorder="1" applyAlignment="1">
      <alignment vertical="top" wrapText="1"/>
    </xf>
    <xf numFmtId="0" fontId="10" fillId="0" borderId="23" xfId="0" applyFont="1" applyBorder="1" applyAlignment="1">
      <alignment horizontal="center" vertical="top" wrapText="1"/>
    </xf>
    <xf numFmtId="0" fontId="7" fillId="0" borderId="13" xfId="0" applyFont="1" applyBorder="1" applyAlignment="1">
      <alignment vertical="top" wrapText="1"/>
    </xf>
    <xf numFmtId="0" fontId="5" fillId="4" borderId="13" xfId="0" applyFont="1" applyFill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 wrapText="1"/>
    </xf>
    <xf numFmtId="164" fontId="3" fillId="2" borderId="13" xfId="0" applyNumberFormat="1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DEDED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2698378</xdr:colOff>
      <xdr:row>1</xdr:row>
      <xdr:rowOff>71718</xdr:rowOff>
    </xdr:from>
    <xdr:to>
      <xdr:col>7</xdr:col>
      <xdr:colOff>3693460</xdr:colOff>
      <xdr:row>6</xdr:row>
      <xdr:rowOff>131334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D6204A-0B57-31CF-F617-D66F075C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0543" y="304800"/>
          <a:ext cx="995082" cy="1000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="85" zoomScaleNormal="85" workbookViewId="0">
      <pane ySplit="8" topLeftCell="A9" activePane="bottomLeft" state="frozen"/>
      <selection pane="bottomLeft" activeCell="J13" sqref="J13"/>
    </sheetView>
  </sheetViews>
  <sheetFormatPr defaultColWidth="8.6640625" defaultRowHeight="14.4" x14ac:dyDescent="0.3"/>
  <cols>
    <col min="1" max="1" width="14.5546875" customWidth="1"/>
    <col min="2" max="2" width="46" customWidth="1"/>
    <col min="3" max="3" width="25.77734375" customWidth="1"/>
    <col min="4" max="4" width="16" customWidth="1"/>
    <col min="5" max="5" width="15" customWidth="1"/>
    <col min="6" max="6" width="12" customWidth="1"/>
    <col min="7" max="7" width="22" customWidth="1"/>
    <col min="8" max="8" width="56.88671875" customWidth="1"/>
  </cols>
  <sheetData>
    <row r="1" spans="1:8" ht="18" thickBot="1" x14ac:dyDescent="0.35">
      <c r="A1" s="30" t="s">
        <v>0</v>
      </c>
      <c r="B1" s="31"/>
      <c r="C1" s="31"/>
      <c r="D1" s="31"/>
      <c r="E1" s="31"/>
      <c r="F1" s="31"/>
      <c r="G1" s="31"/>
      <c r="H1" s="32"/>
    </row>
    <row r="2" spans="1:8" ht="15" thickBot="1" x14ac:dyDescent="0.35">
      <c r="A2" s="17"/>
      <c r="B2" s="18"/>
      <c r="C2" s="18"/>
      <c r="D2" s="18"/>
      <c r="E2" s="18"/>
      <c r="F2" s="18"/>
      <c r="G2" s="19"/>
      <c r="H2" s="12"/>
    </row>
    <row r="3" spans="1:8" ht="15" thickBot="1" x14ac:dyDescent="0.35">
      <c r="A3" s="20" t="s">
        <v>1</v>
      </c>
      <c r="B3" s="21"/>
      <c r="C3" s="21"/>
      <c r="D3" s="8">
        <v>46437</v>
      </c>
      <c r="E3" s="22" t="s">
        <v>2</v>
      </c>
      <c r="F3" s="11"/>
      <c r="G3" s="23"/>
      <c r="H3" s="13" t="s">
        <v>81</v>
      </c>
    </row>
    <row r="4" spans="1:8" ht="15" thickBot="1" x14ac:dyDescent="0.35">
      <c r="A4" s="20" t="s">
        <v>78</v>
      </c>
      <c r="B4" s="21"/>
      <c r="C4" s="21"/>
      <c r="D4" s="8"/>
      <c r="E4" s="11"/>
      <c r="F4" s="11"/>
      <c r="G4" s="23"/>
      <c r="H4" s="13" t="s">
        <v>82</v>
      </c>
    </row>
    <row r="5" spans="1:8" ht="15" thickBot="1" x14ac:dyDescent="0.35">
      <c r="A5" s="24"/>
      <c r="B5" s="25"/>
      <c r="C5" s="25"/>
      <c r="D5" s="25"/>
      <c r="E5" s="25"/>
      <c r="F5" s="25"/>
      <c r="G5" s="26"/>
      <c r="H5" s="14"/>
    </row>
    <row r="6" spans="1:8" ht="15" customHeight="1" x14ac:dyDescent="0.3">
      <c r="A6" s="27" t="s">
        <v>3</v>
      </c>
      <c r="B6" s="28" t="s">
        <v>83</v>
      </c>
      <c r="C6" s="28"/>
      <c r="D6" s="28"/>
      <c r="E6" s="28"/>
      <c r="F6" s="28"/>
      <c r="G6" s="29"/>
      <c r="H6" s="15"/>
    </row>
    <row r="7" spans="1:8" ht="15" thickBot="1" x14ac:dyDescent="0.35">
      <c r="A7" s="43" t="s">
        <v>4</v>
      </c>
      <c r="B7" s="44" t="s">
        <v>5</v>
      </c>
      <c r="C7" s="45" t="s">
        <v>6</v>
      </c>
      <c r="D7" s="46" t="s">
        <v>7</v>
      </c>
      <c r="E7" s="47" t="s">
        <v>8</v>
      </c>
      <c r="F7" s="11"/>
      <c r="G7" s="23"/>
      <c r="H7" s="16"/>
    </row>
    <row r="8" spans="1:8" ht="24" x14ac:dyDescent="0.3">
      <c r="A8" s="48" t="s">
        <v>9</v>
      </c>
      <c r="B8" s="49" t="s">
        <v>10</v>
      </c>
      <c r="C8" s="49" t="s">
        <v>11</v>
      </c>
      <c r="D8" s="49" t="s">
        <v>12</v>
      </c>
      <c r="E8" s="49" t="s">
        <v>13</v>
      </c>
      <c r="F8" s="49" t="s">
        <v>14</v>
      </c>
      <c r="G8" s="49" t="s">
        <v>15</v>
      </c>
      <c r="H8" s="50" t="s">
        <v>16</v>
      </c>
    </row>
    <row r="9" spans="1:8" ht="34.200000000000003" x14ac:dyDescent="0.3">
      <c r="A9" s="51" t="s">
        <v>17</v>
      </c>
      <c r="B9" s="9" t="s">
        <v>18</v>
      </c>
      <c r="C9" s="3" t="s">
        <v>19</v>
      </c>
      <c r="D9" s="4">
        <f>$D$3</f>
        <v>46437</v>
      </c>
      <c r="E9" s="1"/>
      <c r="F9" s="7" t="str">
        <f t="shared" ref="F9:F21" ca="1" si="0">IF(OR($D9="",ISBLANK($D9)),"",IF($E9&lt;&gt;"",IF($E9&lt;=$D9,"Met","Late"),IF(TODAY()&gt;$D9,"OVERDUE","Upcoming")))</f>
        <v>Upcoming</v>
      </c>
      <c r="G9" s="60" t="s">
        <v>20</v>
      </c>
      <c r="H9" s="52" t="s">
        <v>21</v>
      </c>
    </row>
    <row r="10" spans="1:8" ht="34.200000000000003" x14ac:dyDescent="0.3">
      <c r="A10" s="51" t="s">
        <v>22</v>
      </c>
      <c r="B10" s="9" t="s">
        <v>23</v>
      </c>
      <c r="C10" s="5" t="s">
        <v>24</v>
      </c>
      <c r="D10" s="4">
        <f>$D$3</f>
        <v>46437</v>
      </c>
      <c r="E10" s="1"/>
      <c r="F10" s="7" t="str">
        <f t="shared" ca="1" si="0"/>
        <v>Upcoming</v>
      </c>
      <c r="G10" s="60" t="s">
        <v>25</v>
      </c>
      <c r="H10" s="52" t="s">
        <v>26</v>
      </c>
    </row>
    <row r="11" spans="1:8" ht="24" x14ac:dyDescent="0.3">
      <c r="A11" s="51" t="s">
        <v>27</v>
      </c>
      <c r="B11" s="9" t="s">
        <v>28</v>
      </c>
      <c r="C11" s="3" t="s">
        <v>19</v>
      </c>
      <c r="D11" s="4">
        <f>$D$3+14</f>
        <v>46451</v>
      </c>
      <c r="E11" s="1"/>
      <c r="F11" s="7" t="str">
        <f t="shared" ca="1" si="0"/>
        <v>Upcoming</v>
      </c>
      <c r="G11" s="60" t="s">
        <v>29</v>
      </c>
      <c r="H11" s="52" t="s">
        <v>30</v>
      </c>
    </row>
    <row r="12" spans="1:8" ht="22.8" x14ac:dyDescent="0.3">
      <c r="A12" s="51" t="s">
        <v>31</v>
      </c>
      <c r="B12" s="9" t="s">
        <v>32</v>
      </c>
      <c r="C12" s="5" t="s">
        <v>24</v>
      </c>
      <c r="D12" s="4">
        <f>$D$3+42</f>
        <v>46479</v>
      </c>
      <c r="E12" s="1"/>
      <c r="F12" s="7" t="str">
        <f t="shared" ca="1" si="0"/>
        <v>Upcoming</v>
      </c>
      <c r="G12" s="60" t="s">
        <v>33</v>
      </c>
      <c r="H12" s="52" t="s">
        <v>34</v>
      </c>
    </row>
    <row r="13" spans="1:8" ht="34.200000000000003" x14ac:dyDescent="0.3">
      <c r="A13" s="51" t="s">
        <v>35</v>
      </c>
      <c r="B13" s="9" t="s">
        <v>36</v>
      </c>
      <c r="C13" s="3" t="s">
        <v>19</v>
      </c>
      <c r="D13" s="4">
        <f>EDATE($D$3+42,2)</f>
        <v>46540</v>
      </c>
      <c r="E13" s="1"/>
      <c r="F13" s="7" t="str">
        <f t="shared" ca="1" si="0"/>
        <v>Upcoming</v>
      </c>
      <c r="G13" s="60" t="s">
        <v>37</v>
      </c>
      <c r="H13" s="52" t="s">
        <v>38</v>
      </c>
    </row>
    <row r="14" spans="1:8" ht="45.6" x14ac:dyDescent="0.3">
      <c r="A14" s="51" t="s">
        <v>39</v>
      </c>
      <c r="B14" s="9" t="s">
        <v>40</v>
      </c>
      <c r="C14" s="5" t="s">
        <v>41</v>
      </c>
      <c r="D14" s="4">
        <f>$D$3+84</f>
        <v>46521</v>
      </c>
      <c r="E14" s="1"/>
      <c r="F14" s="7" t="str">
        <f t="shared" ca="1" si="0"/>
        <v>Upcoming</v>
      </c>
      <c r="G14" s="60" t="s">
        <v>42</v>
      </c>
      <c r="H14" s="52" t="s">
        <v>43</v>
      </c>
    </row>
    <row r="15" spans="1:8" ht="22.8" x14ac:dyDescent="0.3">
      <c r="A15" s="51" t="s">
        <v>44</v>
      </c>
      <c r="B15" s="9" t="s">
        <v>45</v>
      </c>
      <c r="C15" s="5" t="s">
        <v>24</v>
      </c>
      <c r="D15" s="4">
        <f>$D$3+112</f>
        <v>46549</v>
      </c>
      <c r="E15" s="1"/>
      <c r="F15" s="7" t="str">
        <f t="shared" ca="1" si="0"/>
        <v>Upcoming</v>
      </c>
      <c r="G15" s="60" t="s">
        <v>46</v>
      </c>
      <c r="H15" s="52" t="s">
        <v>47</v>
      </c>
    </row>
    <row r="16" spans="1:8" ht="34.200000000000003" x14ac:dyDescent="0.3">
      <c r="A16" s="51" t="s">
        <v>48</v>
      </c>
      <c r="B16" s="9" t="s">
        <v>49</v>
      </c>
      <c r="C16" s="5" t="s">
        <v>24</v>
      </c>
      <c r="D16" s="4">
        <f>$D$3+119</f>
        <v>46556</v>
      </c>
      <c r="E16" s="1"/>
      <c r="F16" s="7" t="str">
        <f t="shared" ca="1" si="0"/>
        <v>Upcoming</v>
      </c>
      <c r="G16" s="60" t="s">
        <v>50</v>
      </c>
      <c r="H16" s="52" t="s">
        <v>51</v>
      </c>
    </row>
    <row r="17" spans="1:8" ht="22.8" x14ac:dyDescent="0.3">
      <c r="A17" s="51" t="s">
        <v>52</v>
      </c>
      <c r="B17" s="9" t="s">
        <v>53</v>
      </c>
      <c r="C17" s="3" t="s">
        <v>19</v>
      </c>
      <c r="D17" s="4">
        <f>IF($D$4&lt;&gt;"",$D$4+15,$D$3+134)</f>
        <v>46571</v>
      </c>
      <c r="E17" s="1"/>
      <c r="F17" s="7" t="str">
        <f t="shared" ca="1" si="0"/>
        <v>Upcoming</v>
      </c>
      <c r="G17" s="60" t="s">
        <v>54</v>
      </c>
      <c r="H17" s="52" t="s">
        <v>55</v>
      </c>
    </row>
    <row r="18" spans="1:8" ht="24" x14ac:dyDescent="0.3">
      <c r="A18" s="51" t="s">
        <v>56</v>
      </c>
      <c r="B18" s="9" t="s">
        <v>57</v>
      </c>
      <c r="C18" s="6" t="s">
        <v>58</v>
      </c>
      <c r="D18" s="4">
        <f>IF($D$4&lt;&gt;"",$D$4+30,$D$3+140)</f>
        <v>46577</v>
      </c>
      <c r="E18" s="1"/>
      <c r="F18" s="7" t="str">
        <f t="shared" ca="1" si="0"/>
        <v>Upcoming</v>
      </c>
      <c r="G18" s="60" t="s">
        <v>59</v>
      </c>
      <c r="H18" s="52" t="s">
        <v>60</v>
      </c>
    </row>
    <row r="19" spans="1:8" ht="34.200000000000003" x14ac:dyDescent="0.3">
      <c r="A19" s="51" t="s">
        <v>61</v>
      </c>
      <c r="B19" s="9" t="s">
        <v>62</v>
      </c>
      <c r="C19" s="5" t="s">
        <v>24</v>
      </c>
      <c r="D19" s="4">
        <f>$D$3+140</f>
        <v>46577</v>
      </c>
      <c r="E19" s="1"/>
      <c r="F19" s="7" t="str">
        <f t="shared" ca="1" si="0"/>
        <v>Upcoming</v>
      </c>
      <c r="G19" s="60" t="s">
        <v>63</v>
      </c>
      <c r="H19" s="52" t="s">
        <v>64</v>
      </c>
    </row>
    <row r="20" spans="1:8" ht="22.8" x14ac:dyDescent="0.3">
      <c r="A20" s="51" t="s">
        <v>61</v>
      </c>
      <c r="B20" s="9" t="s">
        <v>65</v>
      </c>
      <c r="C20" s="5" t="s">
        <v>24</v>
      </c>
      <c r="D20" s="4">
        <f>$D$3+140</f>
        <v>46577</v>
      </c>
      <c r="E20" s="1"/>
      <c r="F20" s="7" t="str">
        <f t="shared" ca="1" si="0"/>
        <v>Upcoming</v>
      </c>
      <c r="G20" s="60" t="s">
        <v>66</v>
      </c>
      <c r="H20" s="52" t="s">
        <v>67</v>
      </c>
    </row>
    <row r="21" spans="1:8" ht="23.4" thickBot="1" x14ac:dyDescent="0.35">
      <c r="A21" s="53" t="s">
        <v>68</v>
      </c>
      <c r="B21" s="54" t="s">
        <v>69</v>
      </c>
      <c r="C21" s="55" t="s">
        <v>19</v>
      </c>
      <c r="D21" s="56">
        <f>EDATE($D$3+140,2)</f>
        <v>46639</v>
      </c>
      <c r="E21" s="57"/>
      <c r="F21" s="58" t="str">
        <f t="shared" ca="1" si="0"/>
        <v>Upcoming</v>
      </c>
      <c r="G21" s="61" t="s">
        <v>70</v>
      </c>
      <c r="H21" s="59" t="s">
        <v>71</v>
      </c>
    </row>
    <row r="22" spans="1:8" ht="15" thickBot="1" x14ac:dyDescent="0.35"/>
    <row r="23" spans="1:8" ht="22.35" customHeight="1" x14ac:dyDescent="0.3">
      <c r="A23" s="17"/>
      <c r="B23" s="33" t="s">
        <v>77</v>
      </c>
      <c r="C23" s="34"/>
      <c r="D23" s="34"/>
      <c r="E23" s="34"/>
      <c r="F23" s="34"/>
      <c r="G23" s="34"/>
      <c r="H23" s="35"/>
    </row>
    <row r="24" spans="1:8" x14ac:dyDescent="0.3">
      <c r="A24" s="36"/>
      <c r="B24" s="10" t="s">
        <v>74</v>
      </c>
      <c r="C24" s="11"/>
      <c r="D24" s="11"/>
      <c r="E24" s="11"/>
      <c r="F24" s="11"/>
      <c r="G24" s="11"/>
      <c r="H24" s="23"/>
    </row>
    <row r="25" spans="1:8" x14ac:dyDescent="0.3">
      <c r="A25" s="36"/>
      <c r="B25" s="10" t="s">
        <v>75</v>
      </c>
      <c r="C25" s="11"/>
      <c r="D25" s="11"/>
      <c r="E25" s="11"/>
      <c r="F25" s="11"/>
      <c r="G25" s="11"/>
      <c r="H25" s="23"/>
    </row>
    <row r="26" spans="1:8" x14ac:dyDescent="0.3">
      <c r="A26" s="36"/>
      <c r="B26" s="40" t="s">
        <v>76</v>
      </c>
      <c r="C26" s="40"/>
      <c r="D26" s="40"/>
      <c r="E26" s="40"/>
      <c r="F26" s="40"/>
      <c r="G26" s="40"/>
      <c r="H26" s="23"/>
    </row>
    <row r="27" spans="1:8" s="2" customFormat="1" ht="22.35" customHeight="1" x14ac:dyDescent="0.3">
      <c r="A27" s="37" t="s">
        <v>72</v>
      </c>
      <c r="B27" s="38" t="s">
        <v>73</v>
      </c>
      <c r="C27" s="38"/>
      <c r="D27" s="38"/>
      <c r="E27" s="38"/>
      <c r="F27" s="38"/>
      <c r="G27" s="38"/>
      <c r="H27" s="39"/>
    </row>
    <row r="28" spans="1:8" ht="15" thickBot="1" x14ac:dyDescent="0.35">
      <c r="A28" s="41" t="s">
        <v>79</v>
      </c>
      <c r="B28" s="42" t="s">
        <v>80</v>
      </c>
      <c r="C28" s="42"/>
      <c r="D28" s="25"/>
      <c r="E28" s="25"/>
      <c r="F28" s="25"/>
      <c r="G28" s="25"/>
      <c r="H28" s="26"/>
    </row>
  </sheetData>
  <mergeCells count="6">
    <mergeCell ref="A1:H1"/>
    <mergeCell ref="B6:G6"/>
    <mergeCell ref="A3:C3"/>
    <mergeCell ref="A4:C4"/>
    <mergeCell ref="B27:H27"/>
    <mergeCell ref="B26:G26"/>
  </mergeCells>
  <pageMargins left="0.75" right="0.75" top="1" bottom="1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EHCP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Nick Whiteley</cp:lastModifiedBy>
  <cp:revision>0</cp:revision>
  <dcterms:created xsi:type="dcterms:W3CDTF">2026-07-30T15:23:13Z</dcterms:created>
  <dcterms:modified xsi:type="dcterms:W3CDTF">2026-11-06T11:10:37Z</dcterms:modified>
  <dc:language>en-US</dc:language>
</cp:coreProperties>
</file>